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02_zakazky\A-20-32_Kocianka\15_CD\2023-06-05_CD_A-20-32_DUR na DO - zmeny\"/>
    </mc:Choice>
  </mc:AlternateContent>
  <bookViews>
    <workbookView xWindow="0" yWindow="0" windowWidth="76800" windowHeight="16800"/>
  </bookViews>
  <sheets>
    <sheet name="A99 OBJEKTY 2022" sheetId="1" r:id="rId1"/>
    <sheet name="A99 OBJEKTY PO PATRECH 202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6" i="2" s="1"/>
  <c r="G4" i="2"/>
  <c r="G5" i="2"/>
  <c r="G8" i="2"/>
  <c r="G9" i="2" s="1"/>
  <c r="G11" i="2"/>
  <c r="G12" i="2" s="1"/>
  <c r="G14" i="2"/>
  <c r="G17" i="2" s="1"/>
  <c r="G15" i="2"/>
  <c r="G16" i="2"/>
  <c r="C17" i="2"/>
  <c r="G19" i="2"/>
  <c r="G20" i="2"/>
  <c r="G25" i="2" s="1"/>
  <c r="G21" i="2"/>
  <c r="G22" i="2"/>
  <c r="G23" i="2"/>
  <c r="C24" i="2"/>
  <c r="G24" i="2"/>
  <c r="C25" i="2"/>
  <c r="D8" i="1" s="1"/>
  <c r="D4" i="1"/>
  <c r="D5" i="1"/>
  <c r="D6" i="1"/>
  <c r="C7" i="1"/>
  <c r="D7" i="1"/>
  <c r="H12" i="1"/>
  <c r="H13" i="1"/>
  <c r="H14" i="1"/>
  <c r="H15" i="1"/>
  <c r="H16" i="1"/>
  <c r="H17" i="1"/>
  <c r="H18" i="1"/>
  <c r="H19" i="1"/>
  <c r="H24" i="1"/>
  <c r="F25" i="1"/>
  <c r="H25" i="1"/>
  <c r="H30" i="1" l="1"/>
  <c r="F4" i="1"/>
  <c r="H4" i="1" s="1"/>
  <c r="K6" i="2"/>
  <c r="K28" i="2" s="1"/>
  <c r="F7" i="1"/>
  <c r="H7" i="1" s="1"/>
  <c r="K9" i="2"/>
  <c r="K17" i="2"/>
  <c r="F6" i="1"/>
  <c r="H6" i="1" s="1"/>
  <c r="F5" i="1"/>
  <c r="H5" i="1" s="1"/>
  <c r="K12" i="2"/>
  <c r="K25" i="2"/>
  <c r="F8" i="1"/>
  <c r="H8" i="1" s="1"/>
  <c r="H9" i="1" l="1"/>
  <c r="H31" i="1" s="1"/>
  <c r="H32" i="1" l="1"/>
</calcChain>
</file>

<file path=xl/sharedStrings.xml><?xml version="1.0" encoding="utf-8"?>
<sst xmlns="http://schemas.openxmlformats.org/spreadsheetml/2006/main" count="89" uniqueCount="74">
  <si>
    <t>délka inženýrských sítí zahrnuje prodloužení řadu, přípojky, areálové rozvody</t>
  </si>
  <si>
    <t>inženýrské sítě jsou předpokládány jako podzemní</t>
  </si>
  <si>
    <t>výměry komunikací jsou včetně obnovených a doplněných komunikací areálu Domova pro seniory</t>
  </si>
  <si>
    <t>*</t>
  </si>
  <si>
    <t>Pozn. uvedené ceny jsou bez DPH</t>
  </si>
  <si>
    <t>INVESTIČNÍ NÁKLADY CELKEM</t>
  </si>
  <si>
    <t>Rezerva 5%</t>
  </si>
  <si>
    <t>Infrastruktura celkem</t>
  </si>
  <si>
    <t>oplocení</t>
  </si>
  <si>
    <t>mobiliář</t>
  </si>
  <si>
    <t>vodní prvky</t>
  </si>
  <si>
    <t>drobná architektura</t>
  </si>
  <si>
    <t>sadové úpravy</t>
  </si>
  <si>
    <t>SLP</t>
  </si>
  <si>
    <t>VO</t>
  </si>
  <si>
    <t>NN</t>
  </si>
  <si>
    <t>Trafostanice</t>
  </si>
  <si>
    <t>VN přeložka</t>
  </si>
  <si>
    <t>horkovod - přípojky</t>
  </si>
  <si>
    <t>horkovod - hlavní řad</t>
  </si>
  <si>
    <t>kanalizace děšťová</t>
  </si>
  <si>
    <t>kanalizace splašková</t>
  </si>
  <si>
    <t xml:space="preserve">vodovod </t>
  </si>
  <si>
    <t>komunikace pro pěší</t>
  </si>
  <si>
    <t>opěrné stěny</t>
  </si>
  <si>
    <t xml:space="preserve">komunikace pojízdné </t>
  </si>
  <si>
    <t>ODHAD IN</t>
  </si>
  <si>
    <t xml:space="preserve">JEDN.CENA </t>
  </si>
  <si>
    <t>VÝMĚRA [bm, m²]</t>
  </si>
  <si>
    <t>Inženýrské  objekty *</t>
  </si>
  <si>
    <t>Ozn.</t>
  </si>
  <si>
    <t>INFRASTRUKTURA</t>
  </si>
  <si>
    <t>Nadzemní objekty celkem</t>
  </si>
  <si>
    <t>3,2 -  4,0</t>
  </si>
  <si>
    <t>Domov pro seniory II. - přístavba</t>
  </si>
  <si>
    <t>05</t>
  </si>
  <si>
    <t>Domov pro seniory I.</t>
  </si>
  <si>
    <t>04</t>
  </si>
  <si>
    <t>3,2 -  4,2</t>
  </si>
  <si>
    <t>Dům se zvláštním režimem</t>
  </si>
  <si>
    <t>03</t>
  </si>
  <si>
    <t>Dům s pečovatelskou službou</t>
  </si>
  <si>
    <t>02</t>
  </si>
  <si>
    <t>Nadzemní objekty</t>
  </si>
  <si>
    <t>KUBATURA [m3]</t>
  </si>
  <si>
    <t>K.V.[m]</t>
  </si>
  <si>
    <t>HPP  [m²]</t>
  </si>
  <si>
    <t>ZP [m²]</t>
  </si>
  <si>
    <t>Objekty</t>
  </si>
  <si>
    <t>celkem</t>
  </si>
  <si>
    <t>6.NP</t>
  </si>
  <si>
    <t>5.NP</t>
  </si>
  <si>
    <t>4.NP</t>
  </si>
  <si>
    <t>3.NP</t>
  </si>
  <si>
    <t>2.NP</t>
  </si>
  <si>
    <t>1.NP</t>
  </si>
  <si>
    <t>OBJEKT 05</t>
  </si>
  <si>
    <t>presun k objektu 02, 25 lůžek v každém patře (3np) = 75 lůžek (z původně požadovaných 160 lůžek, 120 jednolůžkových a 20 dvoulůžkových pokojů)</t>
  </si>
  <si>
    <t>1.S</t>
  </si>
  <si>
    <t>OBJEKT 04</t>
  </si>
  <si>
    <t>nově jednopodlažní objekt</t>
  </si>
  <si>
    <t>OBJEKT 03</t>
  </si>
  <si>
    <t>nově jednopodlažní, parkování pro cca 45 stání</t>
  </si>
  <si>
    <t>1S</t>
  </si>
  <si>
    <t>parkování pod 02, 04</t>
  </si>
  <si>
    <t>3x 1kk, 2x 2kk v každém patře = 21 lůžek ( z původního zadání 48 bytů - 18x 1kk a 30 x 2kk)</t>
  </si>
  <si>
    <t>OBJEKT 02</t>
  </si>
  <si>
    <t>obestavěný prostor</t>
  </si>
  <si>
    <t>kční výška</t>
  </si>
  <si>
    <t>výměra</t>
  </si>
  <si>
    <r>
      <t xml:space="preserve">Podzemní parkování </t>
    </r>
    <r>
      <rPr>
        <b/>
        <sz val="11"/>
        <rFont val="Arial"/>
        <family val="2"/>
        <charset val="238"/>
      </rPr>
      <t>pod 02,04</t>
    </r>
  </si>
  <si>
    <t>KOCIÁNKA - ODHAD INVESTIČNÍCH NÁKLADŮ V PODROBNOSTI DUR</t>
  </si>
  <si>
    <t>cena bude v dalších stupních projektové dokumentace zpřesňována na základě aktuálních informací a cen</t>
  </si>
  <si>
    <t>aktualizováno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</si>
</sst>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0.0"/>
  </numFmts>
  <fonts count="2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Gotham Book"/>
      <family val="3"/>
    </font>
    <font>
      <sz val="12"/>
      <color theme="1"/>
      <name val="Gotham Book"/>
      <family val="3"/>
    </font>
    <font>
      <sz val="10"/>
      <color theme="1"/>
      <name val="Calibri"/>
      <family val="2"/>
      <charset val="238"/>
      <scheme val="minor"/>
    </font>
    <font>
      <sz val="10"/>
      <color theme="1"/>
      <name val="Gotham Book"/>
      <family val="3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0" tint="-4.9989318521683403E-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15">
    <xf numFmtId="0" fontId="0" fillId="0" borderId="0" xfId="0"/>
    <xf numFmtId="164" fontId="0" fillId="0" borderId="0" xfId="0" applyNumberFormat="1"/>
    <xf numFmtId="0" fontId="2" fillId="0" borderId="0" xfId="0" applyFont="1"/>
    <xf numFmtId="49" fontId="0" fillId="0" borderId="0" xfId="0" applyNumberFormat="1"/>
    <xf numFmtId="0" fontId="3" fillId="0" borderId="0" xfId="0" applyFont="1"/>
    <xf numFmtId="0" fontId="4" fillId="0" borderId="0" xfId="0" applyFont="1"/>
    <xf numFmtId="164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1"/>
    <xf numFmtId="164" fontId="8" fillId="0" borderId="0" xfId="1" applyNumberFormat="1"/>
    <xf numFmtId="3" fontId="8" fillId="0" borderId="0" xfId="1" applyNumberFormat="1"/>
    <xf numFmtId="0" fontId="1" fillId="0" borderId="0" xfId="1" applyFont="1"/>
    <xf numFmtId="164" fontId="1" fillId="0" borderId="0" xfId="1" applyNumberFormat="1" applyFont="1"/>
    <xf numFmtId="0" fontId="8" fillId="3" borderId="0" xfId="1" applyFill="1"/>
    <xf numFmtId="164" fontId="1" fillId="0" borderId="5" xfId="1" applyNumberFormat="1" applyFont="1" applyBorder="1"/>
    <xf numFmtId="0" fontId="8" fillId="0" borderId="6" xfId="1" applyBorder="1"/>
    <xf numFmtId="164" fontId="1" fillId="0" borderId="6" xfId="1" applyNumberFormat="1" applyFont="1" applyBorder="1"/>
    <xf numFmtId="3" fontId="1" fillId="0" borderId="6" xfId="1" applyNumberFormat="1" applyFont="1" applyBorder="1"/>
    <xf numFmtId="0" fontId="1" fillId="0" borderId="7" xfId="1" applyFont="1" applyBorder="1"/>
    <xf numFmtId="164" fontId="8" fillId="0" borderId="8" xfId="1" applyNumberFormat="1" applyBorder="1"/>
    <xf numFmtId="0" fontId="9" fillId="0" borderId="0" xfId="1" applyFont="1"/>
    <xf numFmtId="0" fontId="1" fillId="0" borderId="9" xfId="1" applyFont="1" applyBorder="1"/>
    <xf numFmtId="3" fontId="9" fillId="0" borderId="0" xfId="1" applyNumberFormat="1" applyFont="1"/>
    <xf numFmtId="164" fontId="8" fillId="0" borderId="10" xfId="1" applyNumberFormat="1" applyBorder="1"/>
    <xf numFmtId="0" fontId="8" fillId="0" borderId="11" xfId="1" applyBorder="1"/>
    <xf numFmtId="164" fontId="8" fillId="0" borderId="11" xfId="1" applyNumberFormat="1" applyBorder="1"/>
    <xf numFmtId="3" fontId="8" fillId="0" borderId="11" xfId="1" applyNumberFormat="1" applyBorder="1"/>
    <xf numFmtId="0" fontId="1" fillId="0" borderId="12" xfId="1" applyFont="1" applyBorder="1"/>
    <xf numFmtId="0" fontId="8" fillId="3" borderId="0" xfId="1" applyFill="1" applyAlignment="1">
      <alignment wrapText="1"/>
    </xf>
    <xf numFmtId="0" fontId="1" fillId="0" borderId="6" xfId="1" applyFont="1" applyBorder="1"/>
    <xf numFmtId="0" fontId="8" fillId="0" borderId="0" xfId="1" applyAlignment="1">
      <alignment horizontal="center"/>
    </xf>
    <xf numFmtId="164" fontId="8" fillId="0" borderId="0" xfId="1" applyNumberFormat="1" applyAlignment="1">
      <alignment horizontal="center"/>
    </xf>
    <xf numFmtId="3" fontId="1" fillId="0" borderId="0" xfId="1" applyNumberFormat="1" applyFont="1" applyAlignment="1">
      <alignment horizontal="center"/>
    </xf>
    <xf numFmtId="0" fontId="1" fillId="0" borderId="0" xfId="1" applyFont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49" fontId="13" fillId="0" borderId="1" xfId="0" applyNumberFormat="1" applyFont="1" applyBorder="1"/>
    <xf numFmtId="0" fontId="13" fillId="0" borderId="4" xfId="0" applyFont="1" applyBorder="1"/>
    <xf numFmtId="3" fontId="13" fillId="0" borderId="4" xfId="0" applyNumberFormat="1" applyFont="1" applyBorder="1"/>
    <xf numFmtId="2" fontId="13" fillId="0" borderId="4" xfId="0" applyNumberFormat="1" applyFont="1" applyBorder="1" applyAlignment="1">
      <alignment horizontal="right"/>
    </xf>
    <xf numFmtId="164" fontId="13" fillId="0" borderId="4" xfId="0" applyNumberFormat="1" applyFont="1" applyBorder="1"/>
    <xf numFmtId="49" fontId="11" fillId="0" borderId="1" xfId="0" applyNumberFormat="1" applyFont="1" applyBorder="1"/>
    <xf numFmtId="3" fontId="11" fillId="0" borderId="4" xfId="0" applyNumberFormat="1" applyFont="1" applyBorder="1"/>
    <xf numFmtId="0" fontId="11" fillId="0" borderId="4" xfId="0" applyFont="1" applyBorder="1"/>
    <xf numFmtId="164" fontId="11" fillId="0" borderId="4" xfId="0" applyNumberFormat="1" applyFont="1" applyBorder="1"/>
    <xf numFmtId="0" fontId="13" fillId="2" borderId="3" xfId="0" applyFont="1" applyFill="1" applyBorder="1"/>
    <xf numFmtId="0" fontId="13" fillId="2" borderId="2" xfId="0" applyFont="1" applyFill="1" applyBorder="1"/>
    <xf numFmtId="164" fontId="13" fillId="2" borderId="2" xfId="0" applyNumberFormat="1" applyFont="1" applyFill="1" applyBorder="1"/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3" fillId="0" borderId="3" xfId="0" applyFont="1" applyBorder="1"/>
    <xf numFmtId="0" fontId="13" fillId="0" borderId="2" xfId="0" applyFont="1" applyBorder="1"/>
    <xf numFmtId="0" fontId="13" fillId="0" borderId="1" xfId="0" applyFont="1" applyBorder="1"/>
    <xf numFmtId="0" fontId="11" fillId="0" borderId="1" xfId="0" applyFont="1" applyBorder="1"/>
    <xf numFmtId="0" fontId="11" fillId="0" borderId="3" xfId="0" applyFont="1" applyBorder="1"/>
    <xf numFmtId="0" fontId="11" fillId="0" borderId="2" xfId="0" applyFont="1" applyBorder="1"/>
    <xf numFmtId="0" fontId="16" fillId="0" borderId="1" xfId="0" applyFont="1" applyBorder="1"/>
    <xf numFmtId="164" fontId="16" fillId="0" borderId="4" xfId="0" applyNumberFormat="1" applyFont="1" applyBorder="1"/>
    <xf numFmtId="49" fontId="13" fillId="2" borderId="1" xfId="0" applyNumberFormat="1" applyFont="1" applyFill="1" applyBorder="1"/>
    <xf numFmtId="0" fontId="15" fillId="0" borderId="0" xfId="0" applyFont="1"/>
    <xf numFmtId="164" fontId="15" fillId="0" borderId="0" xfId="0" applyNumberFormat="1" applyFont="1"/>
    <xf numFmtId="164" fontId="13" fillId="0" borderId="0" xfId="0" applyNumberFormat="1" applyFont="1"/>
    <xf numFmtId="49" fontId="15" fillId="0" borderId="0" xfId="0" applyNumberFormat="1" applyFont="1"/>
    <xf numFmtId="0" fontId="10" fillId="0" borderId="1" xfId="0" applyFont="1" applyBorder="1"/>
    <xf numFmtId="49" fontId="13" fillId="0" borderId="18" xfId="0" applyNumberFormat="1" applyFont="1" applyBorder="1"/>
    <xf numFmtId="164" fontId="13" fillId="0" borderId="17" xfId="0" applyNumberFormat="1" applyFont="1" applyBorder="1"/>
    <xf numFmtId="49" fontId="11" fillId="0" borderId="18" xfId="0" applyNumberFormat="1" applyFont="1" applyBorder="1"/>
    <xf numFmtId="164" fontId="11" fillId="0" borderId="17" xfId="0" applyNumberFormat="1" applyFont="1" applyBorder="1"/>
    <xf numFmtId="0" fontId="13" fillId="0" borderId="16" xfId="0" applyFont="1" applyBorder="1" applyAlignment="1">
      <alignment horizontal="left"/>
    </xf>
    <xf numFmtId="164" fontId="10" fillId="0" borderId="19" xfId="0" applyNumberFormat="1" applyFont="1" applyBorder="1" applyAlignment="1">
      <alignment horizontal="center"/>
    </xf>
    <xf numFmtId="164" fontId="13" fillId="0" borderId="19" xfId="0" applyNumberFormat="1" applyFont="1" applyBorder="1"/>
    <xf numFmtId="49" fontId="13" fillId="0" borderId="16" xfId="0" applyNumberFormat="1" applyFont="1" applyBorder="1"/>
    <xf numFmtId="0" fontId="13" fillId="0" borderId="16" xfId="0" applyFont="1" applyBorder="1"/>
    <xf numFmtId="164" fontId="11" fillId="0" borderId="19" xfId="0" applyNumberFormat="1" applyFont="1" applyBorder="1"/>
    <xf numFmtId="0" fontId="13" fillId="2" borderId="18" xfId="0" applyFont="1" applyFill="1" applyBorder="1" applyAlignment="1">
      <alignment horizontal="left"/>
    </xf>
    <xf numFmtId="0" fontId="17" fillId="5" borderId="20" xfId="0" applyFont="1" applyFill="1" applyBorder="1" applyAlignment="1">
      <alignment horizontal="left"/>
    </xf>
    <xf numFmtId="0" fontId="13" fillId="5" borderId="21" xfId="0" applyFont="1" applyFill="1" applyBorder="1"/>
    <xf numFmtId="0" fontId="13" fillId="5" borderId="22" xfId="0" applyFont="1" applyFill="1" applyBorder="1"/>
    <xf numFmtId="0" fontId="13" fillId="5" borderId="23" xfId="0" applyFont="1" applyFill="1" applyBorder="1"/>
    <xf numFmtId="164" fontId="13" fillId="5" borderId="23" xfId="0" applyNumberFormat="1" applyFont="1" applyFill="1" applyBorder="1"/>
    <xf numFmtId="49" fontId="13" fillId="2" borderId="25" xfId="0" applyNumberFormat="1" applyFont="1" applyFill="1" applyBorder="1"/>
    <xf numFmtId="49" fontId="13" fillId="2" borderId="26" xfId="0" applyNumberFormat="1" applyFont="1" applyFill="1" applyBorder="1"/>
    <xf numFmtId="0" fontId="13" fillId="2" borderId="27" xfId="0" applyFont="1" applyFill="1" applyBorder="1"/>
    <xf numFmtId="0" fontId="13" fillId="2" borderId="28" xfId="0" applyFont="1" applyFill="1" applyBorder="1"/>
    <xf numFmtId="164" fontId="13" fillId="2" borderId="28" xfId="0" applyNumberFormat="1" applyFont="1" applyFill="1" applyBorder="1"/>
    <xf numFmtId="164" fontId="14" fillId="2" borderId="29" xfId="0" applyNumberFormat="1" applyFont="1" applyFill="1" applyBorder="1"/>
    <xf numFmtId="0" fontId="11" fillId="5" borderId="13" xfId="0" applyFont="1" applyFill="1" applyBorder="1"/>
    <xf numFmtId="0" fontId="12" fillId="5" borderId="14" xfId="0" applyFont="1" applyFill="1" applyBorder="1"/>
    <xf numFmtId="164" fontId="12" fillId="5" borderId="14" xfId="0" applyNumberFormat="1" applyFont="1" applyFill="1" applyBorder="1"/>
    <xf numFmtId="164" fontId="12" fillId="5" borderId="15" xfId="0" applyNumberFormat="1" applyFont="1" applyFill="1" applyBorder="1"/>
    <xf numFmtId="0" fontId="11" fillId="5" borderId="30" xfId="0" applyFont="1" applyFill="1" applyBorder="1"/>
    <xf numFmtId="0" fontId="12" fillId="5" borderId="31" xfId="0" applyFont="1" applyFill="1" applyBorder="1"/>
    <xf numFmtId="164" fontId="12" fillId="5" borderId="31" xfId="0" applyNumberFormat="1" applyFont="1" applyFill="1" applyBorder="1"/>
    <xf numFmtId="164" fontId="12" fillId="5" borderId="32" xfId="0" applyNumberFormat="1" applyFont="1" applyFill="1" applyBorder="1"/>
    <xf numFmtId="0" fontId="10" fillId="0" borderId="33" xfId="0" applyFont="1" applyBorder="1" applyAlignment="1">
      <alignment horizontal="left"/>
    </xf>
    <xf numFmtId="0" fontId="10" fillId="0" borderId="34" xfId="0" applyFont="1" applyBorder="1"/>
    <xf numFmtId="0" fontId="10" fillId="0" borderId="34" xfId="0" applyFont="1" applyBorder="1" applyAlignment="1">
      <alignment horizontal="center"/>
    </xf>
    <xf numFmtId="164" fontId="10" fillId="0" borderId="34" xfId="0" applyNumberFormat="1" applyFont="1" applyBorder="1" applyAlignment="1">
      <alignment horizontal="center"/>
    </xf>
    <xf numFmtId="164" fontId="10" fillId="0" borderId="35" xfId="0" applyNumberFormat="1" applyFont="1" applyBorder="1" applyAlignment="1">
      <alignment horizontal="center"/>
    </xf>
    <xf numFmtId="0" fontId="20" fillId="0" borderId="16" xfId="0" applyFont="1" applyBorder="1"/>
    <xf numFmtId="165" fontId="13" fillId="6" borderId="1" xfId="0" applyNumberFormat="1" applyFont="1" applyFill="1" applyBorder="1"/>
    <xf numFmtId="164" fontId="13" fillId="6" borderId="4" xfId="0" applyNumberFormat="1" applyFont="1" applyFill="1" applyBorder="1"/>
    <xf numFmtId="0" fontId="12" fillId="0" borderId="2" xfId="0" applyFont="1" applyBorder="1"/>
    <xf numFmtId="0" fontId="13" fillId="2" borderId="1" xfId="0" applyFont="1" applyFill="1" applyBorder="1"/>
    <xf numFmtId="0" fontId="0" fillId="6" borderId="0" xfId="0" applyFill="1"/>
    <xf numFmtId="0" fontId="18" fillId="4" borderId="13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164" fontId="11" fillId="6" borderId="19" xfId="0" applyNumberFormat="1" applyFont="1" applyFill="1" applyBorder="1"/>
    <xf numFmtId="164" fontId="13" fillId="6" borderId="19" xfId="0" applyNumberFormat="1" applyFont="1" applyFill="1" applyBorder="1"/>
    <xf numFmtId="164" fontId="10" fillId="6" borderId="19" xfId="0" applyNumberFormat="1" applyFont="1" applyFill="1" applyBorder="1"/>
    <xf numFmtId="164" fontId="19" fillId="6" borderId="24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zoomScaleNormal="100" workbookViewId="0">
      <selection activeCell="H35" sqref="H35"/>
    </sheetView>
  </sheetViews>
  <sheetFormatPr defaultColWidth="9.140625" defaultRowHeight="15"/>
  <cols>
    <col min="1" max="1" width="7.85546875" customWidth="1"/>
    <col min="2" max="2" width="44" customWidth="1"/>
    <col min="3" max="3" width="15" customWidth="1"/>
    <col min="4" max="5" width="12.42578125" customWidth="1"/>
    <col min="6" max="6" width="21.28515625" bestFit="1" customWidth="1"/>
    <col min="7" max="7" width="16.28515625" style="1" customWidth="1"/>
    <col min="8" max="8" width="23.42578125" style="1" customWidth="1"/>
    <col min="12" max="12" width="16.5703125" customWidth="1"/>
  </cols>
  <sheetData>
    <row r="1" spans="1:12" s="10" customFormat="1" ht="25.5" customHeight="1">
      <c r="A1" s="108" t="s">
        <v>71</v>
      </c>
      <c r="B1" s="109"/>
      <c r="C1" s="109"/>
      <c r="D1" s="109"/>
      <c r="E1" s="109"/>
      <c r="F1" s="109"/>
      <c r="G1" s="109"/>
      <c r="H1" s="110"/>
    </row>
    <row r="2" spans="1:12" ht="15.75" thickBot="1">
      <c r="A2" s="97" t="s">
        <v>30</v>
      </c>
      <c r="B2" s="98" t="s">
        <v>48</v>
      </c>
      <c r="C2" s="99" t="s">
        <v>47</v>
      </c>
      <c r="D2" s="99" t="s">
        <v>46</v>
      </c>
      <c r="E2" s="99" t="s">
        <v>45</v>
      </c>
      <c r="F2" s="99" t="s">
        <v>44</v>
      </c>
      <c r="G2" s="100" t="s">
        <v>27</v>
      </c>
      <c r="H2" s="101" t="s">
        <v>26</v>
      </c>
    </row>
    <row r="3" spans="1:12">
      <c r="A3" s="93" t="s">
        <v>43</v>
      </c>
      <c r="B3" s="94"/>
      <c r="C3" s="94"/>
      <c r="D3" s="94"/>
      <c r="E3" s="94"/>
      <c r="F3" s="94"/>
      <c r="G3" s="95"/>
      <c r="H3" s="96"/>
    </row>
    <row r="4" spans="1:12">
      <c r="A4" s="67" t="s">
        <v>42</v>
      </c>
      <c r="B4" s="38" t="s">
        <v>41</v>
      </c>
      <c r="C4" s="39">
        <v>369</v>
      </c>
      <c r="D4" s="40">
        <f>'A99 OBJEKTY PO PATRECH 2022'!C3+'A99 OBJEKTY PO PATRECH 2022'!C4</f>
        <v>750</v>
      </c>
      <c r="E4" s="41" t="s">
        <v>33</v>
      </c>
      <c r="F4" s="40">
        <f>'A99 OBJEKTY PO PATRECH 2022'!G6</f>
        <v>3900</v>
      </c>
      <c r="G4" s="42">
        <v>12600</v>
      </c>
      <c r="H4" s="68">
        <f>F4*G4</f>
        <v>49140000</v>
      </c>
    </row>
    <row r="5" spans="1:12">
      <c r="A5" s="67" t="s">
        <v>40</v>
      </c>
      <c r="B5" s="38" t="s">
        <v>39</v>
      </c>
      <c r="C5" s="39">
        <v>1031</v>
      </c>
      <c r="D5" s="40">
        <f>'A99 OBJEKTY PO PATRECH 2022'!C11</f>
        <v>1010</v>
      </c>
      <c r="E5" s="41" t="s">
        <v>38</v>
      </c>
      <c r="F5" s="40">
        <f>'A99 OBJEKTY PO PATRECH 2022'!G12</f>
        <v>4242</v>
      </c>
      <c r="G5" s="42">
        <v>12600</v>
      </c>
      <c r="H5" s="68">
        <f>F5*G5</f>
        <v>53449200</v>
      </c>
    </row>
    <row r="6" spans="1:12">
      <c r="A6" s="67" t="s">
        <v>37</v>
      </c>
      <c r="B6" s="38" t="s">
        <v>36</v>
      </c>
      <c r="C6" s="40">
        <v>1360</v>
      </c>
      <c r="D6" s="40">
        <f>'A99 OBJEKTY PO PATRECH 2022'!C14+'A99 OBJEKTY PO PATRECH 2022'!C15</f>
        <v>2704</v>
      </c>
      <c r="E6" s="41" t="s">
        <v>33</v>
      </c>
      <c r="F6" s="40">
        <f>'A99 OBJEKTY PO PATRECH 2022'!G17</f>
        <v>14060.800000000001</v>
      </c>
      <c r="G6" s="42">
        <v>12600</v>
      </c>
      <c r="H6" s="68">
        <f>F6*G6</f>
        <v>177166080</v>
      </c>
    </row>
    <row r="7" spans="1:12">
      <c r="A7" s="69"/>
      <c r="B7" s="43" t="s">
        <v>70</v>
      </c>
      <c r="C7" s="44">
        <f>'A99 OBJEKTY PO PATRECH 2022'!C8</f>
        <v>1732</v>
      </c>
      <c r="D7" s="44">
        <f>'A99 OBJEKTY PO PATRECH 2022'!C8</f>
        <v>1732</v>
      </c>
      <c r="E7" s="45">
        <v>3.7</v>
      </c>
      <c r="F7" s="44">
        <f>'A99 OBJEKTY PO PATRECH 2022'!G9</f>
        <v>6408.4000000000005</v>
      </c>
      <c r="G7" s="46">
        <v>10000</v>
      </c>
      <c r="H7" s="70">
        <f>F7*G7</f>
        <v>64084000.000000007</v>
      </c>
    </row>
    <row r="8" spans="1:12">
      <c r="A8" s="67" t="s">
        <v>35</v>
      </c>
      <c r="B8" s="38" t="s">
        <v>34</v>
      </c>
      <c r="C8" s="39">
        <v>3800</v>
      </c>
      <c r="D8" s="40">
        <f>'A99 OBJEKTY PO PATRECH 2022'!C25</f>
        <v>14276</v>
      </c>
      <c r="E8" s="41" t="s">
        <v>33</v>
      </c>
      <c r="F8" s="40">
        <f>'A99 OBJEKTY PO PATRECH 2022'!G25</f>
        <v>53523</v>
      </c>
      <c r="G8" s="42">
        <v>12600</v>
      </c>
      <c r="H8" s="68">
        <f>F8*G8</f>
        <v>674389800</v>
      </c>
    </row>
    <row r="9" spans="1:12" ht="15.75" thickBot="1">
      <c r="A9" s="83" t="s">
        <v>32</v>
      </c>
      <c r="B9" s="84"/>
      <c r="C9" s="85"/>
      <c r="D9" s="86"/>
      <c r="E9" s="86"/>
      <c r="F9" s="86"/>
      <c r="G9" s="87"/>
      <c r="H9" s="88">
        <f>SUM(H4:H8)</f>
        <v>1018229080</v>
      </c>
    </row>
    <row r="10" spans="1:12">
      <c r="A10" s="89" t="s">
        <v>31</v>
      </c>
      <c r="B10" s="90"/>
      <c r="C10" s="90"/>
      <c r="D10" s="90"/>
      <c r="E10" s="90"/>
      <c r="F10" s="90"/>
      <c r="G10" s="91"/>
      <c r="H10" s="92"/>
    </row>
    <row r="11" spans="1:12">
      <c r="A11" s="71" t="s">
        <v>30</v>
      </c>
      <c r="B11" s="66" t="s">
        <v>29</v>
      </c>
      <c r="C11" s="50"/>
      <c r="D11" s="51"/>
      <c r="E11" s="51"/>
      <c r="F11" s="52" t="s">
        <v>28</v>
      </c>
      <c r="G11" s="37" t="s">
        <v>27</v>
      </c>
      <c r="H11" s="72" t="s">
        <v>26</v>
      </c>
    </row>
    <row r="12" spans="1:12">
      <c r="A12" s="102"/>
      <c r="B12" s="38" t="s">
        <v>25</v>
      </c>
      <c r="C12" s="53"/>
      <c r="D12" s="54"/>
      <c r="E12" s="54"/>
      <c r="F12" s="103">
        <v>6504.3</v>
      </c>
      <c r="G12" s="104">
        <v>3200</v>
      </c>
      <c r="H12" s="112">
        <f t="shared" ref="H12:H19" si="0">F12*G12</f>
        <v>20813760</v>
      </c>
      <c r="L12" s="107" t="s">
        <v>73</v>
      </c>
    </row>
    <row r="13" spans="1:12">
      <c r="A13" s="102"/>
      <c r="B13" s="38" t="s">
        <v>24</v>
      </c>
      <c r="C13" s="53"/>
      <c r="D13" s="54"/>
      <c r="E13" s="54"/>
      <c r="F13" s="103">
        <v>1593</v>
      </c>
      <c r="G13" s="104">
        <v>10200</v>
      </c>
      <c r="H13" s="112">
        <f t="shared" si="0"/>
        <v>16248600</v>
      </c>
    </row>
    <row r="14" spans="1:12">
      <c r="A14" s="71"/>
      <c r="B14" s="38" t="s">
        <v>23</v>
      </c>
      <c r="C14" s="53"/>
      <c r="D14" s="54"/>
      <c r="E14" s="54"/>
      <c r="F14" s="103">
        <v>2016.6</v>
      </c>
      <c r="G14" s="104">
        <v>2800</v>
      </c>
      <c r="H14" s="112">
        <f t="shared" si="0"/>
        <v>5646480</v>
      </c>
    </row>
    <row r="15" spans="1:12">
      <c r="A15" s="74"/>
      <c r="B15" s="38" t="s">
        <v>22</v>
      </c>
      <c r="C15" s="53"/>
      <c r="D15" s="105"/>
      <c r="E15" s="105"/>
      <c r="F15" s="55">
        <v>416.5</v>
      </c>
      <c r="G15" s="42">
        <v>7400</v>
      </c>
      <c r="H15" s="73">
        <f t="shared" si="0"/>
        <v>3082100</v>
      </c>
    </row>
    <row r="16" spans="1:12">
      <c r="A16" s="74"/>
      <c r="B16" s="38" t="s">
        <v>21</v>
      </c>
      <c r="C16" s="53"/>
      <c r="D16" s="105"/>
      <c r="E16" s="105"/>
      <c r="F16" s="55">
        <v>708.6</v>
      </c>
      <c r="G16" s="42">
        <v>10500</v>
      </c>
      <c r="H16" s="73">
        <f t="shared" si="0"/>
        <v>7440300</v>
      </c>
    </row>
    <row r="17" spans="1:9">
      <c r="A17" s="75"/>
      <c r="B17" s="55" t="s">
        <v>20</v>
      </c>
      <c r="C17" s="53"/>
      <c r="D17" s="54"/>
      <c r="E17" s="54"/>
      <c r="F17" s="103">
        <v>1290.3</v>
      </c>
      <c r="G17" s="104">
        <v>11000</v>
      </c>
      <c r="H17" s="112">
        <f t="shared" si="0"/>
        <v>14193300</v>
      </c>
    </row>
    <row r="18" spans="1:9">
      <c r="A18" s="75"/>
      <c r="B18" s="55" t="s">
        <v>19</v>
      </c>
      <c r="C18" s="53"/>
      <c r="D18" s="54"/>
      <c r="E18" s="54"/>
      <c r="F18" s="55">
        <v>556</v>
      </c>
      <c r="G18" s="42">
        <v>56000</v>
      </c>
      <c r="H18" s="73">
        <f t="shared" si="0"/>
        <v>31136000</v>
      </c>
    </row>
    <row r="19" spans="1:9">
      <c r="A19" s="75"/>
      <c r="B19" s="38" t="s">
        <v>18</v>
      </c>
      <c r="C19" s="53"/>
      <c r="D19" s="54"/>
      <c r="E19" s="54"/>
      <c r="F19" s="56">
        <v>324</v>
      </c>
      <c r="G19" s="46">
        <v>32000</v>
      </c>
      <c r="H19" s="76">
        <f t="shared" si="0"/>
        <v>10368000</v>
      </c>
    </row>
    <row r="20" spans="1:9">
      <c r="A20" s="75"/>
      <c r="B20" s="43" t="s">
        <v>17</v>
      </c>
      <c r="C20" s="57"/>
      <c r="D20" s="58"/>
      <c r="E20" s="58"/>
      <c r="F20" s="56"/>
      <c r="G20" s="46"/>
      <c r="H20" s="76">
        <v>2200000</v>
      </c>
    </row>
    <row r="21" spans="1:9">
      <c r="A21" s="75"/>
      <c r="B21" s="43" t="s">
        <v>16</v>
      </c>
      <c r="C21" s="57"/>
      <c r="D21" s="58"/>
      <c r="E21" s="58"/>
      <c r="F21" s="56"/>
      <c r="G21" s="46"/>
      <c r="H21" s="76">
        <v>2900000</v>
      </c>
    </row>
    <row r="22" spans="1:9">
      <c r="A22" s="75"/>
      <c r="B22" s="43" t="s">
        <v>15</v>
      </c>
      <c r="C22" s="57"/>
      <c r="D22" s="58"/>
      <c r="E22" s="58"/>
      <c r="F22" s="56"/>
      <c r="G22" s="46"/>
      <c r="H22" s="76">
        <v>2200000</v>
      </c>
      <c r="I22" s="3"/>
    </row>
    <row r="23" spans="1:9">
      <c r="A23" s="75"/>
      <c r="B23" s="43" t="s">
        <v>14</v>
      </c>
      <c r="C23" s="57"/>
      <c r="D23" s="58"/>
      <c r="E23" s="58"/>
      <c r="F23" s="56"/>
      <c r="G23" s="46"/>
      <c r="H23" s="111">
        <v>4650000</v>
      </c>
      <c r="I23" s="3"/>
    </row>
    <row r="24" spans="1:9">
      <c r="A24" s="74"/>
      <c r="B24" s="38" t="s">
        <v>13</v>
      </c>
      <c r="C24" s="53"/>
      <c r="D24" s="54"/>
      <c r="E24" s="54"/>
      <c r="F24" s="56">
        <v>400</v>
      </c>
      <c r="G24" s="46">
        <v>3600</v>
      </c>
      <c r="H24" s="76">
        <f>F24*G24</f>
        <v>1440000</v>
      </c>
    </row>
    <row r="25" spans="1:9">
      <c r="A25" s="75"/>
      <c r="B25" s="38" t="s">
        <v>12</v>
      </c>
      <c r="C25" s="53"/>
      <c r="D25" s="54"/>
      <c r="E25" s="54"/>
      <c r="F25" s="56">
        <f>350*50+100*70</f>
        <v>24500</v>
      </c>
      <c r="G25" s="46">
        <v>1550</v>
      </c>
      <c r="H25" s="76">
        <f>F25*G25</f>
        <v>37975000</v>
      </c>
    </row>
    <row r="26" spans="1:9">
      <c r="A26" s="75"/>
      <c r="B26" s="38" t="s">
        <v>11</v>
      </c>
      <c r="C26" s="53"/>
      <c r="D26" s="54"/>
      <c r="E26" s="54"/>
      <c r="F26" s="59"/>
      <c r="G26" s="60"/>
      <c r="H26" s="76">
        <v>8200000</v>
      </c>
    </row>
    <row r="27" spans="1:9">
      <c r="A27" s="75"/>
      <c r="B27" s="38" t="s">
        <v>10</v>
      </c>
      <c r="C27" s="53"/>
      <c r="D27" s="54"/>
      <c r="E27" s="54"/>
      <c r="F27" s="59"/>
      <c r="G27" s="60"/>
      <c r="H27" s="76">
        <v>8200000</v>
      </c>
    </row>
    <row r="28" spans="1:9">
      <c r="A28" s="75"/>
      <c r="B28" s="38" t="s">
        <v>9</v>
      </c>
      <c r="C28" s="53"/>
      <c r="D28" s="54"/>
      <c r="E28" s="54"/>
      <c r="F28" s="59"/>
      <c r="G28" s="60"/>
      <c r="H28" s="76">
        <v>8100000</v>
      </c>
    </row>
    <row r="29" spans="1:9">
      <c r="A29" s="75"/>
      <c r="B29" s="43" t="s">
        <v>8</v>
      </c>
      <c r="C29" s="57"/>
      <c r="D29" s="58"/>
      <c r="E29" s="58"/>
      <c r="F29" s="56">
        <v>550</v>
      </c>
      <c r="G29" s="46">
        <v>1600</v>
      </c>
      <c r="H29" s="76">
        <v>920000</v>
      </c>
    </row>
    <row r="30" spans="1:9">
      <c r="A30" s="77" t="s">
        <v>7</v>
      </c>
      <c r="B30" s="61"/>
      <c r="C30" s="47"/>
      <c r="D30" s="48"/>
      <c r="E30" s="48"/>
      <c r="F30" s="48"/>
      <c r="G30" s="49"/>
      <c r="H30" s="113">
        <f>SUM(H12:H29)</f>
        <v>185713540</v>
      </c>
    </row>
    <row r="31" spans="1:9">
      <c r="A31" s="77" t="s">
        <v>6</v>
      </c>
      <c r="B31" s="106"/>
      <c r="C31" s="47"/>
      <c r="D31" s="48"/>
      <c r="E31" s="48"/>
      <c r="F31" s="48"/>
      <c r="G31" s="49"/>
      <c r="H31" s="112">
        <f>(H9+H30)*0.05</f>
        <v>60197131</v>
      </c>
    </row>
    <row r="32" spans="1:9" ht="24.75" customHeight="1" thickBot="1">
      <c r="A32" s="78" t="s">
        <v>5</v>
      </c>
      <c r="B32" s="79"/>
      <c r="C32" s="80"/>
      <c r="D32" s="81"/>
      <c r="E32" s="81"/>
      <c r="F32" s="81"/>
      <c r="G32" s="82"/>
      <c r="H32" s="114">
        <f>H9+H30+H31</f>
        <v>1264139751</v>
      </c>
    </row>
    <row r="33" spans="1:8">
      <c r="B33" s="3"/>
    </row>
    <row r="34" spans="1:8">
      <c r="A34" s="62" t="s">
        <v>4</v>
      </c>
      <c r="B34" s="62"/>
      <c r="C34" s="62"/>
      <c r="D34" s="62"/>
      <c r="E34" s="62"/>
      <c r="F34" s="62"/>
      <c r="G34" s="63"/>
      <c r="H34" s="64"/>
    </row>
    <row r="35" spans="1:8">
      <c r="A35" s="62" t="s">
        <v>3</v>
      </c>
      <c r="B35" s="62" t="s">
        <v>2</v>
      </c>
      <c r="C35" s="62"/>
      <c r="D35" s="62"/>
      <c r="E35" s="62"/>
      <c r="F35" s="62"/>
      <c r="G35" s="63"/>
      <c r="H35" s="64"/>
    </row>
    <row r="36" spans="1:8">
      <c r="A36" s="65"/>
      <c r="B36" s="65" t="s">
        <v>1</v>
      </c>
      <c r="C36" s="62"/>
      <c r="D36" s="62"/>
      <c r="E36" s="62"/>
      <c r="F36" s="62"/>
      <c r="G36" s="63"/>
      <c r="H36" s="64"/>
    </row>
    <row r="37" spans="1:8">
      <c r="A37" s="62"/>
      <c r="B37" s="62" t="s">
        <v>0</v>
      </c>
      <c r="C37" s="62"/>
      <c r="D37" s="62"/>
      <c r="E37" s="62"/>
      <c r="F37" s="62"/>
      <c r="G37" s="63"/>
      <c r="H37" s="64"/>
    </row>
    <row r="38" spans="1:8">
      <c r="A38" s="9"/>
      <c r="B38" s="62" t="s">
        <v>72</v>
      </c>
      <c r="C38" s="7"/>
      <c r="D38" s="7"/>
      <c r="E38" s="7"/>
      <c r="F38" s="7"/>
      <c r="G38" s="6"/>
    </row>
    <row r="39" spans="1:8">
      <c r="A39" s="8"/>
      <c r="B39" s="8"/>
      <c r="C39" s="7"/>
      <c r="D39" s="7"/>
      <c r="E39" s="7"/>
      <c r="F39" s="7"/>
      <c r="G39" s="6"/>
    </row>
    <row r="40" spans="1:8" ht="15.75">
      <c r="A40" s="4"/>
      <c r="B40" s="5"/>
    </row>
    <row r="41" spans="1:8">
      <c r="A41" s="4"/>
      <c r="B41" s="4"/>
    </row>
    <row r="42" spans="1:8">
      <c r="A42" s="3"/>
      <c r="B42" s="3"/>
    </row>
    <row r="45" spans="1:8">
      <c r="A45" s="3"/>
      <c r="B45" s="3"/>
    </row>
    <row r="46" spans="1:8" ht="15.75">
      <c r="B46" s="2"/>
    </row>
    <row r="48" spans="1:8">
      <c r="A48" s="3"/>
      <c r="B48" s="3"/>
    </row>
    <row r="49" spans="1:2">
      <c r="A49" s="3"/>
    </row>
    <row r="50" spans="1:2">
      <c r="A50" s="3"/>
    </row>
    <row r="51" spans="1:2">
      <c r="A51" s="3"/>
    </row>
    <row r="53" spans="1:2">
      <c r="A53" s="3"/>
      <c r="B53" s="3"/>
    </row>
    <row r="56" spans="1:2">
      <c r="A56" s="3"/>
      <c r="B56" s="3"/>
    </row>
    <row r="57" spans="1:2" ht="15.75">
      <c r="B57" s="2"/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selection activeCell="F40" sqref="F40"/>
    </sheetView>
  </sheetViews>
  <sheetFormatPr defaultColWidth="8.85546875" defaultRowHeight="15"/>
  <cols>
    <col min="1" max="1" width="14.28515625" style="14" customWidth="1"/>
    <col min="2" max="2" width="8.85546875" style="11"/>
    <col min="3" max="3" width="14.28515625" style="13" customWidth="1"/>
    <col min="4" max="4" width="8.85546875" style="11"/>
    <col min="5" max="5" width="14.28515625" style="11" customWidth="1"/>
    <col min="6" max="6" width="8.85546875" style="11"/>
    <col min="7" max="7" width="21.42578125" style="13" customWidth="1"/>
    <col min="8" max="8" width="8.85546875" style="11"/>
    <col min="9" max="9" width="8.85546875" style="12"/>
    <col min="10" max="10" width="8.85546875" style="11"/>
    <col min="11" max="11" width="14.85546875" style="12" bestFit="1" customWidth="1"/>
    <col min="12" max="12" width="51.42578125" style="11" customWidth="1"/>
    <col min="13" max="16384" width="8.85546875" style="11"/>
  </cols>
  <sheetData>
    <row r="1" spans="1:12" s="33" customFormat="1" ht="15.75" thickBot="1">
      <c r="A1" s="36"/>
      <c r="C1" s="35" t="s">
        <v>69</v>
      </c>
      <c r="D1" s="36"/>
      <c r="E1" s="36" t="s">
        <v>68</v>
      </c>
      <c r="F1" s="36"/>
      <c r="G1" s="35" t="s">
        <v>67</v>
      </c>
      <c r="I1" s="34"/>
      <c r="K1" s="34"/>
    </row>
    <row r="2" spans="1:12">
      <c r="A2" s="30" t="s">
        <v>66</v>
      </c>
      <c r="B2" s="27"/>
      <c r="C2" s="29"/>
      <c r="D2" s="27"/>
      <c r="E2" s="27"/>
      <c r="F2" s="27"/>
      <c r="G2" s="29"/>
      <c r="H2" s="27"/>
      <c r="I2" s="28"/>
      <c r="J2" s="27"/>
      <c r="K2" s="26"/>
    </row>
    <row r="3" spans="1:12">
      <c r="A3" s="24"/>
      <c r="B3" s="11" t="s">
        <v>55</v>
      </c>
      <c r="C3" s="13">
        <v>375</v>
      </c>
      <c r="E3" s="11">
        <v>3.2</v>
      </c>
      <c r="G3" s="13">
        <f>C3*E3</f>
        <v>1200</v>
      </c>
      <c r="K3" s="22"/>
    </row>
    <row r="4" spans="1:12">
      <c r="A4" s="24"/>
      <c r="B4" s="11" t="s">
        <v>54</v>
      </c>
      <c r="C4" s="13">
        <v>375</v>
      </c>
      <c r="E4" s="11">
        <v>3.2</v>
      </c>
      <c r="G4" s="13">
        <f>C4*E4</f>
        <v>1200</v>
      </c>
      <c r="K4" s="22"/>
    </row>
    <row r="5" spans="1:12">
      <c r="A5" s="24"/>
      <c r="B5" s="11" t="s">
        <v>53</v>
      </c>
      <c r="C5" s="13">
        <v>375</v>
      </c>
      <c r="E5" s="11">
        <v>4</v>
      </c>
      <c r="G5" s="13">
        <f>C5*E5</f>
        <v>1500</v>
      </c>
      <c r="K5" s="22"/>
    </row>
    <row r="6" spans="1:12" ht="30.75" thickBot="1">
      <c r="A6" s="21" t="s">
        <v>49</v>
      </c>
      <c r="B6" s="18"/>
      <c r="C6" s="20"/>
      <c r="D6" s="18"/>
      <c r="E6" s="18"/>
      <c r="F6" s="18"/>
      <c r="G6" s="20">
        <f>SUM(G3:G5)</f>
        <v>3900</v>
      </c>
      <c r="H6" s="32"/>
      <c r="I6" s="19">
        <v>12000</v>
      </c>
      <c r="J6" s="32"/>
      <c r="K6" s="17">
        <f>G6*I6</f>
        <v>46800000</v>
      </c>
      <c r="L6" s="31" t="s">
        <v>65</v>
      </c>
    </row>
    <row r="7" spans="1:12">
      <c r="A7" s="30" t="s">
        <v>64</v>
      </c>
      <c r="B7" s="27"/>
      <c r="C7" s="29"/>
      <c r="D7" s="27"/>
      <c r="E7" s="27"/>
      <c r="F7" s="27"/>
      <c r="G7" s="29"/>
      <c r="H7" s="27"/>
      <c r="I7" s="28"/>
      <c r="J7" s="27"/>
      <c r="K7" s="26"/>
    </row>
    <row r="8" spans="1:12">
      <c r="A8" s="24"/>
      <c r="B8" s="11" t="s">
        <v>63</v>
      </c>
      <c r="C8" s="13">
        <v>1732</v>
      </c>
      <c r="E8" s="11">
        <v>3.7</v>
      </c>
      <c r="G8" s="13">
        <f>C8*E8</f>
        <v>6408.4000000000005</v>
      </c>
      <c r="K8" s="22"/>
    </row>
    <row r="9" spans="1:12" ht="15.75" thickBot="1">
      <c r="A9" s="21" t="s">
        <v>49</v>
      </c>
      <c r="B9" s="18"/>
      <c r="C9" s="20"/>
      <c r="D9" s="18"/>
      <c r="E9" s="18"/>
      <c r="F9" s="18"/>
      <c r="G9" s="20">
        <f>SUM(G8:G8)</f>
        <v>6408.4000000000005</v>
      </c>
      <c r="H9" s="32"/>
      <c r="I9" s="19">
        <v>9500</v>
      </c>
      <c r="J9" s="32"/>
      <c r="K9" s="17">
        <f>G9*I9</f>
        <v>60879800.000000007</v>
      </c>
      <c r="L9" s="16" t="s">
        <v>62</v>
      </c>
    </row>
    <row r="10" spans="1:12">
      <c r="A10" s="30" t="s">
        <v>61</v>
      </c>
      <c r="B10" s="27"/>
      <c r="C10" s="29"/>
      <c r="D10" s="27"/>
      <c r="E10" s="27"/>
      <c r="F10" s="27"/>
      <c r="G10" s="29"/>
      <c r="H10" s="27"/>
      <c r="I10" s="28"/>
      <c r="J10" s="27"/>
      <c r="K10" s="26"/>
    </row>
    <row r="11" spans="1:12">
      <c r="A11" s="24"/>
      <c r="B11" s="11" t="s">
        <v>55</v>
      </c>
      <c r="C11" s="25">
        <v>1010</v>
      </c>
      <c r="E11" s="11">
        <v>4.2</v>
      </c>
      <c r="G11" s="13">
        <f>C11*E11</f>
        <v>4242</v>
      </c>
      <c r="K11" s="22"/>
    </row>
    <row r="12" spans="1:12" ht="15.75" thickBot="1">
      <c r="A12" s="21" t="s">
        <v>49</v>
      </c>
      <c r="B12" s="18"/>
      <c r="C12" s="20"/>
      <c r="D12" s="18"/>
      <c r="E12" s="18"/>
      <c r="F12" s="18"/>
      <c r="G12" s="20">
        <f>SUM(G11:G11)</f>
        <v>4242</v>
      </c>
      <c r="H12" s="32"/>
      <c r="I12" s="19">
        <v>12000</v>
      </c>
      <c r="J12" s="32"/>
      <c r="K12" s="17">
        <f>G12*I12</f>
        <v>50904000</v>
      </c>
      <c r="L12" s="31" t="s">
        <v>60</v>
      </c>
    </row>
    <row r="13" spans="1:12">
      <c r="A13" s="30" t="s">
        <v>59</v>
      </c>
      <c r="B13" s="27"/>
      <c r="C13" s="29"/>
      <c r="D13" s="27"/>
      <c r="E13" s="27"/>
      <c r="F13" s="27"/>
      <c r="G13" s="29"/>
      <c r="H13" s="27"/>
      <c r="I13" s="28"/>
      <c r="J13" s="27"/>
      <c r="K13" s="26"/>
    </row>
    <row r="14" spans="1:12">
      <c r="A14" s="24"/>
      <c r="B14" s="11" t="s">
        <v>58</v>
      </c>
      <c r="C14" s="13">
        <v>1352</v>
      </c>
      <c r="E14" s="11">
        <v>3.2</v>
      </c>
      <c r="G14" s="13">
        <f>C14*E14</f>
        <v>4326.4000000000005</v>
      </c>
      <c r="K14" s="22"/>
    </row>
    <row r="15" spans="1:12">
      <c r="A15" s="24"/>
      <c r="B15" s="11" t="s">
        <v>55</v>
      </c>
      <c r="C15" s="13">
        <v>1352</v>
      </c>
      <c r="E15" s="11">
        <v>3.2</v>
      </c>
      <c r="G15" s="13">
        <f>C15*E15</f>
        <v>4326.4000000000005</v>
      </c>
      <c r="K15" s="22"/>
    </row>
    <row r="16" spans="1:12">
      <c r="A16" s="24"/>
      <c r="B16" s="11" t="s">
        <v>54</v>
      </c>
      <c r="C16" s="13">
        <v>1352</v>
      </c>
      <c r="E16" s="11">
        <v>4</v>
      </c>
      <c r="G16" s="13">
        <f>C16*E16</f>
        <v>5408</v>
      </c>
      <c r="K16" s="22"/>
    </row>
    <row r="17" spans="1:12" ht="45.75" thickBot="1">
      <c r="A17" s="21" t="s">
        <v>49</v>
      </c>
      <c r="B17" s="18"/>
      <c r="C17" s="20">
        <f>SUM(C14:C15)</f>
        <v>2704</v>
      </c>
      <c r="D17" s="18"/>
      <c r="E17" s="18"/>
      <c r="F17" s="18"/>
      <c r="G17" s="20">
        <f>SUM(G14:G16)</f>
        <v>14060.800000000001</v>
      </c>
      <c r="H17" s="32"/>
      <c r="I17" s="19">
        <v>12000</v>
      </c>
      <c r="J17" s="32"/>
      <c r="K17" s="17">
        <f>G17*I17</f>
        <v>168729600</v>
      </c>
      <c r="L17" s="31" t="s">
        <v>57</v>
      </c>
    </row>
    <row r="18" spans="1:12">
      <c r="A18" s="30" t="s">
        <v>56</v>
      </c>
      <c r="B18" s="27"/>
      <c r="C18" s="29"/>
      <c r="D18" s="27"/>
      <c r="E18" s="27"/>
      <c r="F18" s="27"/>
      <c r="G18" s="29"/>
      <c r="H18" s="27"/>
      <c r="I18" s="28"/>
      <c r="J18" s="27"/>
      <c r="K18" s="26"/>
    </row>
    <row r="19" spans="1:12">
      <c r="A19" s="24"/>
      <c r="B19" s="11" t="s">
        <v>55</v>
      </c>
      <c r="C19" s="25">
        <v>3802</v>
      </c>
      <c r="E19" s="11">
        <v>4.7</v>
      </c>
      <c r="G19" s="13">
        <f t="shared" ref="G19:G24" si="0">C19*E19</f>
        <v>17869.400000000001</v>
      </c>
      <c r="K19" s="22"/>
    </row>
    <row r="20" spans="1:12">
      <c r="A20" s="24"/>
      <c r="B20" s="11" t="s">
        <v>54</v>
      </c>
      <c r="C20" s="25">
        <v>3091</v>
      </c>
      <c r="E20" s="11">
        <v>3.2</v>
      </c>
      <c r="G20" s="13">
        <f t="shared" si="0"/>
        <v>9891.2000000000007</v>
      </c>
      <c r="K20" s="22"/>
    </row>
    <row r="21" spans="1:12">
      <c r="A21" s="24"/>
      <c r="B21" s="11" t="s">
        <v>53</v>
      </c>
      <c r="C21" s="13">
        <v>2461</v>
      </c>
      <c r="E21" s="11">
        <v>3.2</v>
      </c>
      <c r="G21" s="13">
        <f t="shared" si="0"/>
        <v>7875.2000000000007</v>
      </c>
      <c r="K21" s="22"/>
    </row>
    <row r="22" spans="1:12">
      <c r="A22" s="24"/>
      <c r="B22" s="11" t="s">
        <v>52</v>
      </c>
      <c r="C22" s="13">
        <v>2461</v>
      </c>
      <c r="E22" s="23">
        <v>3.2</v>
      </c>
      <c r="G22" s="13">
        <f t="shared" si="0"/>
        <v>7875.2000000000007</v>
      </c>
      <c r="K22" s="22"/>
    </row>
    <row r="23" spans="1:12">
      <c r="A23" s="24"/>
      <c r="B23" s="11" t="s">
        <v>51</v>
      </c>
      <c r="C23" s="13">
        <v>2461</v>
      </c>
      <c r="E23" s="23">
        <v>4</v>
      </c>
      <c r="G23" s="13">
        <f t="shared" si="0"/>
        <v>9844</v>
      </c>
      <c r="K23" s="22"/>
    </row>
    <row r="24" spans="1:12">
      <c r="A24" s="24"/>
      <c r="B24" s="11" t="s">
        <v>50</v>
      </c>
      <c r="C24" s="13">
        <f>2*24</f>
        <v>48</v>
      </c>
      <c r="E24" s="23">
        <v>3.5</v>
      </c>
      <c r="G24" s="13">
        <f t="shared" si="0"/>
        <v>168</v>
      </c>
      <c r="K24" s="22"/>
    </row>
    <row r="25" spans="1:12" ht="15.75" thickBot="1">
      <c r="A25" s="21" t="s">
        <v>49</v>
      </c>
      <c r="B25" s="18"/>
      <c r="C25" s="20">
        <f>SUM(C19:C23)</f>
        <v>14276</v>
      </c>
      <c r="D25" s="18"/>
      <c r="E25" s="18"/>
      <c r="F25" s="18"/>
      <c r="G25" s="20">
        <f>SUM(G19:G24)</f>
        <v>53523</v>
      </c>
      <c r="H25" s="18"/>
      <c r="I25" s="19">
        <v>12000</v>
      </c>
      <c r="J25" s="18"/>
      <c r="K25" s="17">
        <f>G25*I25</f>
        <v>642276000</v>
      </c>
      <c r="L25" s="16"/>
    </row>
    <row r="28" spans="1:12">
      <c r="K28" s="15">
        <f>SUM(K2:K25)</f>
        <v>969589400</v>
      </c>
    </row>
  </sheetData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8" ma:contentTypeDescription="Vytvoří nový dokument" ma:contentTypeScope="" ma:versionID="ca29c0bdd71e23458ebe864c6cee75da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459aa8a2a6197fcd37c0cbbf16713834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1CD808-9D63-4A83-8F70-CCB66145EA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F54352-0F4F-48A1-86A5-049B3C917106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A37144A7-8C99-49E7-893D-1E24E92B5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A99 OBJEKTY 2022</vt:lpstr>
      <vt:lpstr>A99 OBJEKTY PO PATRECH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tessys</dc:creator>
  <cp:lastModifiedBy>Olga Svobodová</cp:lastModifiedBy>
  <dcterms:created xsi:type="dcterms:W3CDTF">2022-08-30T12:14:29Z</dcterms:created>
  <dcterms:modified xsi:type="dcterms:W3CDTF">2023-12-21T15:21:48Z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